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879" activeTab="1"/>
  </bookViews>
  <sheets>
    <sheet name="00" sheetId="5" r:id="rId1"/>
    <sheet name="全局" sheetId="15" r:id="rId2"/>
    <sheet name="01器械伤害" sheetId="1" r:id="rId3"/>
    <sheet name="02群伤计算" sheetId="3" r:id="rId4"/>
    <sheet name="闪避计算" sheetId="13" r:id="rId5"/>
    <sheet name="03藤甲计算" sheetId="2" r:id="rId6"/>
    <sheet name="04长枪计算" sheetId="4" r:id="rId7"/>
    <sheet name="05护盾演示" sheetId="6" r:id="rId8"/>
    <sheet name="06虎豹骑计算" sheetId="7" r:id="rId9"/>
    <sheet name="07卸甲计算" sheetId="8" r:id="rId10"/>
    <sheet name="08铁骑计算" sheetId="9" r:id="rId11"/>
    <sheet name="09战象计算" sheetId="10" r:id="rId12"/>
    <sheet name="10大弓计算" sheetId="11" r:id="rId13"/>
    <sheet name="11艨艟计算" sheetId="12" r:id="rId14"/>
    <sheet name="伤害buff计算" sheetId="14" r:id="rId15"/>
    <sheet name="辩士" sheetId="16" r:id="rId16"/>
  </sheets>
  <calcPr calcId="144525"/>
</workbook>
</file>

<file path=xl/sharedStrings.xml><?xml version="1.0" encoding="utf-8"?>
<sst xmlns="http://schemas.openxmlformats.org/spreadsheetml/2006/main" count="55" uniqueCount="45">
  <si>
    <t>不期望：闪避值为0，却能触发闪避</t>
  </si>
  <si>
    <t>期望：正常战斗结束后，按照回血值进行回血</t>
  </si>
  <si>
    <t>不期望：受击时的特技文字延迟播放</t>
  </si>
  <si>
    <t>不期望：特技文字存在时长不能调整</t>
  </si>
  <si>
    <t>不期望：状态渐隐动画没有效果</t>
  </si>
  <si>
    <t>期望：格挡和闪避的时候，不显示伤害数字和文字</t>
  </si>
  <si>
    <t>期望：状态图标从左下角开始</t>
  </si>
  <si>
    <t>期望：塔对周围单位的加成，放下去的时候就显示状态</t>
  </si>
  <si>
    <t>不期望：回合结束时，灼烧和中毒伤害没有表现（音效）</t>
  </si>
  <si>
    <t>不期望：在次回合开始上阵武将，没有计入上阵数。显示问题</t>
  </si>
  <si>
    <t>器械伤害为2倍</t>
  </si>
  <si>
    <t>大弓攻击</t>
  </si>
  <si>
    <t>华佗的受伤计算</t>
  </si>
  <si>
    <t>不期望：</t>
  </si>
  <si>
    <t>闪避率在非正常的情况下出现</t>
  </si>
  <si>
    <t>藤甲受到的灼烧伤害并非原来的3倍</t>
  </si>
  <si>
    <t>长枪的穿刺攻击计算</t>
  </si>
  <si>
    <t>演示问题：护盾层数为0后，护盾状态不消失，且不演示扣血</t>
  </si>
  <si>
    <t>曹真对曹仁</t>
  </si>
  <si>
    <t>刘备对曹真</t>
  </si>
  <si>
    <t>曹真武力</t>
  </si>
  <si>
    <t>刘备武力</t>
  </si>
  <si>
    <t>曹真血量</t>
  </si>
  <si>
    <t>曹真物免</t>
  </si>
  <si>
    <t>曹仁物免</t>
  </si>
  <si>
    <t>最终物免</t>
  </si>
  <si>
    <t>最终伤害</t>
  </si>
  <si>
    <t>吕玲绮攻击孙坚</t>
  </si>
  <si>
    <t>吕玲绮武力</t>
  </si>
  <si>
    <t>孙坚免伤</t>
  </si>
  <si>
    <t>孙坚攻击马岱</t>
  </si>
  <si>
    <t>马岱攻击孙坚</t>
  </si>
  <si>
    <t>孙坚武力</t>
  </si>
  <si>
    <t>马岱武力</t>
  </si>
  <si>
    <t>马岱免伤</t>
  </si>
  <si>
    <t>铁骑数量</t>
  </si>
  <si>
    <t>伤害</t>
  </si>
  <si>
    <t>分摊伤害</t>
  </si>
  <si>
    <t>祝融攻击孙坚</t>
  </si>
  <si>
    <t>祝融武力</t>
  </si>
  <si>
    <t>孙坚物免</t>
  </si>
  <si>
    <t>期望：每个目标的伤害量为原本的50%</t>
  </si>
  <si>
    <t>不期望：没有计算免伤</t>
  </si>
  <si>
    <t>不期望：暴击伤害计算问题</t>
  </si>
  <si>
    <t>中毒灼烧buff计算法术免伤还是物理免伤？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</si>
</sst>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</numFmts>
  <fonts count="2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7" borderId="0" applyNumberFormat="0" applyBorder="0" applyAlignment="0" applyProtection="0">
      <alignment vertical="center"/>
    </xf>
    <xf numFmtId="0" fontId="5" fillId="8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11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13" borderId="3" applyNumberFormat="0" applyFont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16" fillId="0" borderId="4" applyNumberFormat="0" applyFill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12" fillId="0" borderId="5" applyNumberFormat="0" applyFill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9" fillId="12" borderId="2" applyNumberFormat="0" applyAlignment="0" applyProtection="0">
      <alignment vertical="center"/>
    </xf>
    <xf numFmtId="0" fontId="8" fillId="12" borderId="1" applyNumberFormat="0" applyAlignment="0" applyProtection="0">
      <alignment vertical="center"/>
    </xf>
    <xf numFmtId="0" fontId="17" fillId="19" borderId="6" applyNumberFormat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18" fillId="0" borderId="7" applyNumberFormat="0" applyFill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0" fillId="27" borderId="0" applyNumberFormat="0" applyBorder="0" applyAlignment="0" applyProtection="0">
      <alignment vertical="center"/>
    </xf>
    <xf numFmtId="0" fontId="3" fillId="5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3" fillId="18" borderId="0" applyNumberFormat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</cellStyleXfs>
  <cellXfs count="6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2" borderId="0" xfId="0" applyFont="1" applyFill="1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7620</xdr:colOff>
      <xdr:row>0</xdr:row>
      <xdr:rowOff>106680</xdr:rowOff>
    </xdr:from>
    <xdr:to>
      <xdr:col>12</xdr:col>
      <xdr:colOff>541020</xdr:colOff>
      <xdr:row>27</xdr:row>
      <xdr:rowOff>169545</xdr:rowOff>
    </xdr:to>
    <xdr:pic>
      <xdr:nvPicPr>
        <xdr:cNvPr id="2" name="图片 1" descr="944a22c62dd828ba5652b2bac0ba42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06680"/>
          <a:ext cx="7239000" cy="500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579120</xdr:colOff>
      <xdr:row>0</xdr:row>
      <xdr:rowOff>635</xdr:rowOff>
    </xdr:from>
    <xdr:to>
      <xdr:col>21</xdr:col>
      <xdr:colOff>331470</xdr:colOff>
      <xdr:row>29</xdr:row>
      <xdr:rowOff>116840</xdr:rowOff>
    </xdr:to>
    <xdr:pic>
      <xdr:nvPicPr>
        <xdr:cNvPr id="3" name="图片 2" descr="c059078c8ce5895487ddbc9a34458c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94320" y="635"/>
          <a:ext cx="5238750" cy="54197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7</xdr:row>
      <xdr:rowOff>30480</xdr:rowOff>
    </xdr:from>
    <xdr:to>
      <xdr:col>18</xdr:col>
      <xdr:colOff>0</xdr:colOff>
      <xdr:row>43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1064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38100</xdr:rowOff>
    </xdr:from>
    <xdr:to>
      <xdr:col>7</xdr:col>
      <xdr:colOff>419735</xdr:colOff>
      <xdr:row>23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696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419100</xdr:colOff>
      <xdr:row>22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54864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449580</xdr:colOff>
      <xdr:row>29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280160"/>
          <a:ext cx="7764780" cy="4061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635</xdr:rowOff>
    </xdr:from>
    <xdr:to>
      <xdr:col>18</xdr:col>
      <xdr:colOff>0</xdr:colOff>
      <xdr:row>35</xdr:row>
      <xdr:rowOff>153035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35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0</xdr:colOff>
      <xdr:row>1</xdr:row>
      <xdr:rowOff>0</xdr:rowOff>
    </xdr:from>
    <xdr:to>
      <xdr:col>15</xdr:col>
      <xdr:colOff>548640</xdr:colOff>
      <xdr:row>17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05600" y="198120"/>
          <a:ext cx="2987040" cy="3375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7</xdr:col>
      <xdr:colOff>365760</xdr:colOff>
      <xdr:row>23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731520"/>
          <a:ext cx="4686300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480060</xdr:colOff>
      <xdr:row>37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167640</xdr:rowOff>
    </xdr:from>
    <xdr:to>
      <xdr:col>17</xdr:col>
      <xdr:colOff>480695</xdr:colOff>
      <xdr:row>36</xdr:row>
      <xdr:rowOff>137160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6764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</xdr:row>
      <xdr:rowOff>129540</xdr:rowOff>
    </xdr:from>
    <xdr:to>
      <xdr:col>18</xdr:col>
      <xdr:colOff>0</xdr:colOff>
      <xdr:row>39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78180"/>
          <a:ext cx="10972165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480060</xdr:colOff>
      <xdr:row>16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365760"/>
          <a:ext cx="2918460" cy="264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13</xdr:row>
      <xdr:rowOff>0</xdr:rowOff>
    </xdr:from>
    <xdr:to>
      <xdr:col>8</xdr:col>
      <xdr:colOff>91440</xdr:colOff>
      <xdr:row>19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2377440"/>
          <a:ext cx="4907280" cy="1242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4</xdr:row>
      <xdr:rowOff>22860</xdr:rowOff>
    </xdr:from>
    <xdr:to>
      <xdr:col>17</xdr:col>
      <xdr:colOff>404495</xdr:colOff>
      <xdr:row>39</xdr:row>
      <xdr:rowOff>175260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754380"/>
          <a:ext cx="10972800" cy="6553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30" sqref="C30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N3" sqref="N3"/>
    </sheetView>
  </sheetViews>
  <sheetFormatPr defaultColWidth="8.88888888888889" defaultRowHeight="14.4" outlineLevelRow="3" outlineLevelCol="1"/>
  <cols>
    <col min="1" max="1" width="11.8888888888889" customWidth="1"/>
  </cols>
  <sheetData>
    <row r="1" spans="1:1">
      <c r="A1" t="s">
        <v>27</v>
      </c>
    </row>
    <row r="2" spans="1:2">
      <c r="A2" t="s">
        <v>28</v>
      </c>
      <c r="B2">
        <v>180</v>
      </c>
    </row>
    <row r="3" spans="1:2">
      <c r="A3" t="s">
        <v>29</v>
      </c>
      <c r="B3">
        <v>20</v>
      </c>
    </row>
    <row r="4" spans="1:2">
      <c r="A4" t="s">
        <v>26</v>
      </c>
      <c r="B4">
        <f>B2*0.8</f>
        <v>144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"/>
  <sheetViews>
    <sheetView workbookViewId="0">
      <selection activeCell="G4" sqref="G4"/>
    </sheetView>
  </sheetViews>
  <sheetFormatPr defaultColWidth="8.88888888888889" defaultRowHeight="14.4" outlineLevelRow="6" outlineLevelCol="5"/>
  <sheetData>
    <row r="1" spans="1:5">
      <c r="A1" t="s">
        <v>30</v>
      </c>
      <c r="E1" t="s">
        <v>31</v>
      </c>
    </row>
    <row r="2" spans="1:6">
      <c r="A2" t="s">
        <v>32</v>
      </c>
      <c r="B2">
        <v>210</v>
      </c>
      <c r="E2" t="s">
        <v>33</v>
      </c>
      <c r="F2">
        <v>75</v>
      </c>
    </row>
    <row r="3" spans="1:6">
      <c r="A3" t="s">
        <v>34</v>
      </c>
      <c r="B3">
        <v>20</v>
      </c>
      <c r="E3" t="s">
        <v>29</v>
      </c>
      <c r="F3">
        <v>20</v>
      </c>
    </row>
    <row r="4" spans="1:6">
      <c r="A4" t="s">
        <v>35</v>
      </c>
      <c r="B4">
        <v>3</v>
      </c>
      <c r="E4" t="s">
        <v>35</v>
      </c>
      <c r="F4">
        <v>3</v>
      </c>
    </row>
    <row r="5" spans="1:6">
      <c r="A5" t="s">
        <v>34</v>
      </c>
      <c r="B5">
        <f>20+3*B4</f>
        <v>29</v>
      </c>
      <c r="E5" t="s">
        <v>33</v>
      </c>
      <c r="F5">
        <f>F2*(1+15/100)</f>
        <v>86.25</v>
      </c>
    </row>
    <row r="6" spans="1:6">
      <c r="A6" t="s">
        <v>36</v>
      </c>
      <c r="B6">
        <f>B2*0.71</f>
        <v>149.1</v>
      </c>
      <c r="E6" t="s">
        <v>36</v>
      </c>
      <c r="F6">
        <f>F5*0.8</f>
        <v>69</v>
      </c>
    </row>
    <row r="7" spans="1:2">
      <c r="A7" t="s">
        <v>37</v>
      </c>
      <c r="B7">
        <f>B6/3</f>
        <v>49.7</v>
      </c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"/>
  <sheetViews>
    <sheetView workbookViewId="0">
      <selection activeCell="F12" sqref="F12"/>
    </sheetView>
  </sheetViews>
  <sheetFormatPr defaultColWidth="8.88888888888889" defaultRowHeight="14.4" outlineLevelRow="3" outlineLevelCol="1"/>
  <sheetData>
    <row r="1" spans="1:1">
      <c r="A1" t="s">
        <v>38</v>
      </c>
    </row>
    <row r="2" spans="1:2">
      <c r="A2" t="s">
        <v>39</v>
      </c>
      <c r="B2">
        <v>75</v>
      </c>
    </row>
    <row r="3" spans="1:2">
      <c r="A3" t="s">
        <v>40</v>
      </c>
      <c r="B3">
        <v>20</v>
      </c>
    </row>
    <row r="4" spans="1:2">
      <c r="A4" t="s">
        <v>36</v>
      </c>
      <c r="B4">
        <f>B2*0.8</f>
        <v>60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A3" sqref="A3"/>
    </sheetView>
  </sheetViews>
  <sheetFormatPr defaultColWidth="8.88888888888889" defaultRowHeight="14.4" outlineLevelRow="1"/>
  <sheetData>
    <row r="2" spans="1:1">
      <c r="A2" t="s">
        <v>41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N8" sqref="N8"/>
    </sheetView>
  </sheetViews>
  <sheetFormatPr defaultColWidth="8.88888888888889" defaultRowHeight="14.4" outlineLevelRow="1"/>
  <sheetData>
    <row r="1" spans="1:1">
      <c r="A1" t="s">
        <v>42</v>
      </c>
    </row>
    <row r="2" spans="1:1">
      <c r="A2" t="s">
        <v>43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2"/>
  <sheetViews>
    <sheetView workbookViewId="0">
      <selection activeCell="B2" sqref="B2"/>
    </sheetView>
  </sheetViews>
  <sheetFormatPr defaultColWidth="8.88888888888889" defaultRowHeight="14.4" outlineLevelRow="1" outlineLevelCol="1"/>
  <sheetData>
    <row r="1" spans="2:2">
      <c r="B1" t="s">
        <v>44</v>
      </c>
    </row>
    <row r="2" spans="2:2">
      <c r="B2">
        <f>1400*0.2</f>
        <v>280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U11" sqref="U11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B11"/>
  <sheetViews>
    <sheetView tabSelected="1" workbookViewId="0">
      <selection activeCell="B12" sqref="B12"/>
    </sheetView>
  </sheetViews>
  <sheetFormatPr defaultColWidth="8.88888888888889" defaultRowHeight="15.6" outlineLevelCol="1"/>
  <cols>
    <col min="1" max="16384" width="8.88888888888889" style="1"/>
  </cols>
  <sheetData>
    <row r="2" spans="1:2">
      <c r="A2" s="2">
        <v>1</v>
      </c>
      <c r="B2" s="3" t="s">
        <v>0</v>
      </c>
    </row>
    <row r="3" ht="16.2" spans="1:2">
      <c r="A3" s="4">
        <v>2</v>
      </c>
      <c r="B3" s="3" t="s">
        <v>1</v>
      </c>
    </row>
    <row r="4" spans="1:2">
      <c r="A4" s="1">
        <v>3</v>
      </c>
      <c r="B4" s="3" t="s">
        <v>2</v>
      </c>
    </row>
    <row r="5" ht="16.2" spans="1:2">
      <c r="A5" s="4">
        <v>4</v>
      </c>
      <c r="B5" s="3" t="s">
        <v>3</v>
      </c>
    </row>
    <row r="6" spans="1:2">
      <c r="A6" s="1">
        <v>5</v>
      </c>
      <c r="B6" s="3" t="s">
        <v>4</v>
      </c>
    </row>
    <row r="7" spans="1:2">
      <c r="A7" s="1">
        <v>6</v>
      </c>
      <c r="B7" s="3" t="s">
        <v>5</v>
      </c>
    </row>
    <row r="8" spans="1:2">
      <c r="A8" s="2">
        <v>7</v>
      </c>
      <c r="B8" s="3" t="s">
        <v>6</v>
      </c>
    </row>
    <row r="9" spans="1:2">
      <c r="A9" s="5">
        <v>8</v>
      </c>
      <c r="B9" s="3" t="s">
        <v>7</v>
      </c>
    </row>
    <row r="10" ht="16.2" spans="1:2">
      <c r="A10" s="4">
        <v>9</v>
      </c>
      <c r="B10" s="3" t="s">
        <v>8</v>
      </c>
    </row>
    <row r="11" ht="16.2" spans="1:2">
      <c r="A11" s="4">
        <v>10</v>
      </c>
      <c r="B11" s="3" t="s">
        <v>9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K10" sqref="K10"/>
    </sheetView>
  </sheetViews>
  <sheetFormatPr defaultColWidth="9" defaultRowHeight="14.4"/>
  <sheetData>
    <row r="1" spans="1:1">
      <c r="A1" t="s">
        <v>10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"/>
  <sheetViews>
    <sheetView workbookViewId="0">
      <selection activeCell="T7" sqref="T7"/>
    </sheetView>
  </sheetViews>
  <sheetFormatPr defaultColWidth="9" defaultRowHeight="14.4" outlineLevelRow="1" outlineLevelCol="1"/>
  <sheetData>
    <row r="1" spans="1:1">
      <c r="A1" t="s">
        <v>11</v>
      </c>
    </row>
    <row r="2" spans="2:2">
      <c r="B2" t="s">
        <v>12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3"/>
  <sheetViews>
    <sheetView workbookViewId="0">
      <selection activeCell="D5" sqref="D5"/>
    </sheetView>
  </sheetViews>
  <sheetFormatPr defaultColWidth="8.88888888888889" defaultRowHeight="14.4" outlineLevelRow="2" outlineLevelCol="1"/>
  <sheetData>
    <row r="3" spans="1:2">
      <c r="A3" t="s">
        <v>13</v>
      </c>
      <c r="B3" t="s">
        <v>14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5" sqref="T5"/>
    </sheetView>
  </sheetViews>
  <sheetFormatPr defaultColWidth="9" defaultRowHeight="14.4"/>
  <sheetData>
    <row r="1" spans="1:1">
      <c r="A1" t="s">
        <v>15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workbookViewId="0">
      <selection activeCell="F1" sqref="F1"/>
    </sheetView>
  </sheetViews>
  <sheetFormatPr defaultColWidth="8.88888888888889" defaultRowHeight="14.4" outlineLevelRow="2" outlineLevelCol="2"/>
  <sheetData>
    <row r="1" spans="1:3">
      <c r="A1">
        <f>420*(1-0.2)</f>
        <v>336</v>
      </c>
      <c r="C1" t="s">
        <v>16</v>
      </c>
    </row>
    <row r="2" spans="1:1">
      <c r="A2">
        <f>420*0.75</f>
        <v>315</v>
      </c>
    </row>
    <row r="3" spans="1:1">
      <c r="A3">
        <f>420*0.5</f>
        <v>210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I12" sqref="I12"/>
    </sheetView>
  </sheetViews>
  <sheetFormatPr defaultColWidth="8.88888888888889" defaultRowHeight="14.4"/>
  <sheetData>
    <row r="1" spans="1:1">
      <c r="A1" t="s">
        <v>17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"/>
  <sheetViews>
    <sheetView workbookViewId="0">
      <selection activeCell="G29" sqref="G29"/>
    </sheetView>
  </sheetViews>
  <sheetFormatPr defaultColWidth="8.88888888888889" defaultRowHeight="14.4" outlineLevelRow="5" outlineLevelCol="5"/>
  <cols>
    <col min="3" max="3" width="12.8888888888889"/>
    <col min="6" max="6" width="12.8888888888889"/>
  </cols>
  <sheetData>
    <row r="1" spans="1:5">
      <c r="A1" t="s">
        <v>18</v>
      </c>
      <c r="E1" t="s">
        <v>19</v>
      </c>
    </row>
    <row r="2" spans="1:5">
      <c r="A2" t="s">
        <v>20</v>
      </c>
      <c r="B2">
        <v>180</v>
      </c>
      <c r="D2" t="s">
        <v>21</v>
      </c>
      <c r="E2">
        <v>180</v>
      </c>
    </row>
    <row r="3" spans="1:5">
      <c r="A3" t="s">
        <v>22</v>
      </c>
      <c r="B3">
        <v>1.8</v>
      </c>
      <c r="C3">
        <f>205/1200</f>
        <v>0.170833333333333</v>
      </c>
      <c r="D3" t="s">
        <v>23</v>
      </c>
      <c r="E3">
        <v>20</v>
      </c>
    </row>
    <row r="4" spans="1:6">
      <c r="A4" t="s">
        <v>20</v>
      </c>
      <c r="B4">
        <f>B2*B3</f>
        <v>324</v>
      </c>
      <c r="D4" t="s">
        <v>22</v>
      </c>
      <c r="E4">
        <v>21</v>
      </c>
      <c r="F4">
        <f>311/1200</f>
        <v>0.259166666666667</v>
      </c>
    </row>
    <row r="5" spans="1:5">
      <c r="A5" t="s">
        <v>24</v>
      </c>
      <c r="B5">
        <v>20</v>
      </c>
      <c r="D5" t="s">
        <v>25</v>
      </c>
      <c r="E5">
        <v>41</v>
      </c>
    </row>
    <row r="6" spans="1:5">
      <c r="A6" t="s">
        <v>26</v>
      </c>
      <c r="B6">
        <f>B4*0.8</f>
        <v>259.2</v>
      </c>
      <c r="D6" t="s">
        <v>26</v>
      </c>
      <c r="E6">
        <f>E2*0.59</f>
        <v>106.2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00</vt:lpstr>
      <vt:lpstr>全局</vt:lpstr>
      <vt:lpstr>01器械伤害</vt:lpstr>
      <vt:lpstr>02群伤计算</vt:lpstr>
      <vt:lpstr>闪避计算</vt:lpstr>
      <vt:lpstr>03藤甲计算</vt:lpstr>
      <vt:lpstr>04长枪计算</vt:lpstr>
      <vt:lpstr>05护盾演示</vt:lpstr>
      <vt:lpstr>06虎豹骑计算</vt:lpstr>
      <vt:lpstr>07卸甲计算</vt:lpstr>
      <vt:lpstr>08铁骑计算</vt:lpstr>
      <vt:lpstr>09战象计算</vt:lpstr>
      <vt:lpstr>10大弓计算</vt:lpstr>
      <vt:lpstr>11艨艟计算</vt:lpstr>
      <vt:lpstr>伤害buff计算</vt:lpstr>
      <vt:lpstr>辩士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一粒傻白</cp:lastModifiedBy>
  <dcterms:created xsi:type="dcterms:W3CDTF">2021-09-26T20:47:00Z</dcterms:created>
  <dcterms:modified xsi:type="dcterms:W3CDTF">2021-10-10T02:57:32Z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392CD1CC671F4EDA949796DFC2DBC13A</vt:lpwstr>
  </property>
  <property fmtid="{D5CDD505-2E9C-101B-9397-08002B2CF9AE}" pid="3" name="KSOProductBuildVer">
    <vt:lpwstr>2052-11.1.0.10938</vt:lpwstr>
  </property>
</Properties>
</file>